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<sst xmlns="http://schemas.openxmlformats.org/spreadsheetml/2006/main" count="49" uniqueCount="44">
  <si>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</si>
  <si>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</si>
  <si>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</si>
  <si>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</si>
  <si>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</si>
  <si>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</si>
  <si>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</si>
  <si>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 xml:space="preserve">AGOSTO </t>
  </si>
  <si>
    <t>SETIEMBRE</t>
  </si>
  <si>
    <t>OCTUBRE</t>
  </si>
  <si>
    <t>NOVIEMBRE</t>
  </si>
  <si>
    <t>DICIEMBRE</t>
  </si>
  <si>
    <t>TOTAL 2012</t>
  </si>
  <si>
    <t>GASTO 2</t>
  </si>
  <si>
    <t>GASTO 3</t>
  </si>
  <si>
    <t>GASTO 4</t>
  </si>
  <si>
    <t>SALDO ARRASTRE</t>
  </si>
  <si>
    <t>GANANCIA/PERDIDA</t>
  </si>
  <si>
    <t>PAGO BIENES</t>
  </si>
  <si>
    <t>AÑO</t>
  </si>
  <si>
    <t>Resultado Bruto</t>
  </si>
  <si>
    <t>Resultado Neto</t>
  </si>
  <si>
    <t>Resultado después de Impuestos</t>
  </si>
  <si>
    <t xml:space="preserve">VENTAS </t>
  </si>
  <si>
    <t xml:space="preserve"> - PERDIDA/ + GANANCIA</t>
  </si>
  <si>
    <t>menos: OTROS GASTOS</t>
  </si>
  <si>
    <r>
      <t>ESTADO DE RESULTADOS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(formato contable)</t>
    </r>
  </si>
  <si>
    <t>GASTO 1  - relacionados con servicio/producto-</t>
  </si>
  <si>
    <t xml:space="preserve">AMORTIZACION BIENES -relacionados con serv./prod.- </t>
  </si>
  <si>
    <t xml:space="preserve">AMORTIZACION BIENES -no relacionados con serv./prod- </t>
  </si>
  <si>
    <t>menos: COSTO DE MERC O SERVICIO VENDIDO</t>
  </si>
  <si>
    <r>
      <t>APORTE DE CAJA</t>
    </r>
    <r>
      <rPr>
        <b/>
        <sz val="8"/>
        <color indexed="10"/>
        <rFont val="Arial"/>
        <family val="2"/>
      </rPr>
      <t xml:space="preserve"> (*)</t>
    </r>
  </si>
  <si>
    <r>
      <t xml:space="preserve">(*) </t>
    </r>
    <r>
      <rPr>
        <b/>
        <sz val="8"/>
        <rFont val="Arial"/>
        <family val="2"/>
      </rPr>
      <t>puede ser aportado por el dueño, un socio, un inversionista, un banco, etc</t>
    </r>
  </si>
  <si>
    <t xml:space="preserve">INGRESO POR VENTA </t>
  </si>
  <si>
    <r>
      <t>ESTADO DE RESULTADOS</t>
    </r>
    <r>
      <rPr>
        <b/>
        <sz val="8"/>
        <rFont val="Arial"/>
        <family val="2"/>
      </rPr>
      <t xml:space="preserve"> (incluir amortización de los bienes)</t>
    </r>
  </si>
  <si>
    <r>
      <t>(*)</t>
    </r>
    <r>
      <rPr>
        <sz val="8"/>
        <rFont val="Arial"/>
        <family val="2"/>
      </rPr>
      <t xml:space="preserve"> asume Estado de Resultados Contable = Estado de Resultados Impositivo</t>
    </r>
  </si>
  <si>
    <t>TOTAL (- DEFICIT / + SUPERAVIT)</t>
  </si>
  <si>
    <r>
      <t xml:space="preserve">menos: IMP. A LAS GANANCIAS </t>
    </r>
    <r>
      <rPr>
        <b/>
        <sz val="8"/>
        <color indexed="61"/>
        <rFont val="Arial"/>
        <family val="2"/>
      </rPr>
      <t>(*)</t>
    </r>
  </si>
  <si>
    <t xml:space="preserve">GASTO 1 </t>
  </si>
  <si>
    <t xml:space="preserve">Pago Imp. A las ganancias </t>
  </si>
  <si>
    <r>
      <t xml:space="preserve"> 'FLUJO DE FONDOS'</t>
    </r>
    <r>
      <rPr>
        <b/>
        <i/>
        <sz val="14"/>
        <rFont val="Arial"/>
        <family val="2"/>
      </rPr>
      <t xml:space="preserve"> y '</t>
    </r>
    <r>
      <rPr>
        <b/>
        <i/>
        <sz val="14"/>
        <color indexed="61"/>
        <rFont val="Arial"/>
        <family val="2"/>
      </rPr>
      <t>ESTADO DE RESULTADOS'</t>
    </r>
    <r>
      <rPr>
        <b/>
        <i/>
        <sz val="14"/>
        <rFont val="Arial"/>
        <family val="2"/>
      </rPr>
      <t xml:space="preserve"> para el PLAN DE NEGOCIOS</t>
    </r>
  </si>
  <si>
    <r>
      <t>FLUJO DE FONDOS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(desembolsos e ingresos de CAJA)</t>
    </r>
  </si>
  <si>
    <t>Imp.a las Ganancias (solo si "fila 35" es ganancia)</t>
  </si>
  <si>
    <r>
      <t>Aclaración</t>
    </r>
    <r>
      <rPr>
        <b/>
        <i/>
        <sz val="9"/>
        <rFont val="Arial"/>
        <family val="2"/>
      </rPr>
      <t>: cargue sus importes siempre con signo positivo. Las fórmulas se encargarán de indicar si es un déficit/superavit o pérdida/ ganancia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</si>
</sst>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14"/>
      <name val="Arial"/>
      <family val="2"/>
    </font>
    <font>
      <b/>
      <sz val="8"/>
      <color indexed="61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61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6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 quotePrefix="1">
      <alignment/>
    </xf>
    <xf numFmtId="1" fontId="0" fillId="0" borderId="0" xfId="0" applyNumberFormat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7.421875" style="0" customWidth="1"/>
    <col min="2" max="2" width="5.00390625" style="0" bestFit="1" customWidth="1"/>
    <col min="3" max="3" width="6.28125" style="0" bestFit="1" customWidth="1"/>
    <col min="4" max="4" width="7.7109375" style="0" bestFit="1" customWidth="1"/>
    <col min="5" max="5" width="7.140625" style="0" bestFit="1" customWidth="1"/>
    <col min="6" max="6" width="5.57421875" style="0" bestFit="1" customWidth="1"/>
    <col min="7" max="7" width="5.7109375" style="0" bestFit="1" customWidth="1"/>
    <col min="8" max="9" width="5.421875" style="0" bestFit="1" customWidth="1"/>
    <col min="10" max="10" width="8.00390625" style="0" bestFit="1" customWidth="1"/>
    <col min="11" max="11" width="9.421875" style="0" bestFit="1" customWidth="1"/>
    <col min="12" max="12" width="8.140625" style="0" bestFit="1" customWidth="1"/>
    <col min="13" max="13" width="9.8515625" style="0" bestFit="1" customWidth="1"/>
    <col min="14" max="14" width="9.140625" style="0" bestFit="1" customWidth="1"/>
    <col min="15" max="15" width="9.57421875" style="0" customWidth="1"/>
    <col min="16" max="16" width="4.421875" style="0" customWidth="1"/>
    <col min="17" max="17" width="22.421875" style="0" customWidth="1"/>
    <col min="19" max="19" width="2.28125" style="0" customWidth="1"/>
    <col min="20" max="20" width="23.7109375" style="0" customWidth="1"/>
    <col min="22" max="22" width="2.00390625" style="0" customWidth="1"/>
    <col min="23" max="23" width="22.8515625" style="0" customWidth="1"/>
    <col min="25" max="25" width="1.7109375" style="0" customWidth="1"/>
    <col min="26" max="26" width="24.421875" style="0" customWidth="1"/>
  </cols>
  <sheetData>
    <row r="1" s="35" customFormat="1" ht="18.75">
      <c r="A1" s="36" t="s">
        <v>40</v>
      </c>
    </row>
    <row r="3" ht="12.75">
      <c r="A3" s="27" t="s">
        <v>43</v>
      </c>
    </row>
    <row r="4" ht="12.75">
      <c r="A4" s="23"/>
    </row>
    <row r="6" spans="1:2" ht="12.75">
      <c r="A6" s="33" t="s">
        <v>41</v>
      </c>
      <c r="B6" s="6"/>
    </row>
    <row r="8" spans="1:27" ht="12.75">
      <c r="A8" s="8" t="s">
        <v>19</v>
      </c>
      <c r="B8" s="10">
        <f ca="1">NOW()</f>
        <v>40995.95331157407</v>
      </c>
      <c r="Q8" s="8" t="str">
        <f>+A8</f>
        <v>AÑO</v>
      </c>
      <c r="R8" s="10">
        <f>+B8+365</f>
        <v>41360.95331157407</v>
      </c>
      <c r="T8" s="8" t="str">
        <f>+Q8</f>
        <v>AÑO</v>
      </c>
      <c r="U8" s="10">
        <f>+R8+365</f>
        <v>41725.95331157407</v>
      </c>
      <c r="W8" s="8" t="str">
        <f>+T8</f>
        <v>AÑO</v>
      </c>
      <c r="X8" s="10">
        <f>+U8+365</f>
        <v>42090.95331157407</v>
      </c>
      <c r="Z8" s="8" t="str">
        <f>+W8</f>
        <v>AÑO</v>
      </c>
      <c r="AA8" s="10">
        <f>+X8+365</f>
        <v>42455.95331157407</v>
      </c>
    </row>
    <row r="9" spans="3:15" s="1" customFormat="1" ht="12.75">
      <c r="C9" s="25" t="s">
        <v>0</v>
      </c>
      <c r="D9" s="25" t="s">
        <v>1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6</v>
      </c>
      <c r="J9" s="25" t="s">
        <v>7</v>
      </c>
      <c r="K9" s="25" t="s">
        <v>8</v>
      </c>
      <c r="L9" s="25" t="s">
        <v>9</v>
      </c>
      <c r="M9" s="25" t="s">
        <v>10</v>
      </c>
      <c r="N9" s="25" t="s">
        <v>11</v>
      </c>
      <c r="O9" s="25" t="s">
        <v>12</v>
      </c>
    </row>
    <row r="10" spans="1:27" s="1" customFormat="1" ht="12.75">
      <c r="A10" s="16" t="s">
        <v>31</v>
      </c>
      <c r="C10" s="1">
        <v>1000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1000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>SUM(C10:N10)</f>
        <v>2000</v>
      </c>
      <c r="Q10" s="17" t="str">
        <f>+A10</f>
        <v>APORTE DE CAJA (*)</v>
      </c>
      <c r="R10" s="1">
        <v>0</v>
      </c>
      <c r="T10" s="17" t="str">
        <f>+Q10</f>
        <v>APORTE DE CAJA (*)</v>
      </c>
      <c r="U10" s="1">
        <v>0</v>
      </c>
      <c r="W10" s="17" t="str">
        <f>+T10</f>
        <v>APORTE DE CAJA (*)</v>
      </c>
      <c r="X10" s="1">
        <v>0</v>
      </c>
      <c r="Z10" s="17" t="str">
        <f>+W10</f>
        <v>APORTE DE CAJA (*)</v>
      </c>
      <c r="AA10" s="1">
        <v>0</v>
      </c>
    </row>
    <row r="11" spans="1:27" s="1" customFormat="1" ht="12.75">
      <c r="A11" s="16" t="s">
        <v>16</v>
      </c>
      <c r="C11" s="1">
        <v>0</v>
      </c>
      <c r="D11" s="1">
        <f>+C18</f>
        <v>870</v>
      </c>
      <c r="E11" s="1">
        <f aca="true" t="shared" si="0" ref="E11:N11">+D18</f>
        <v>730</v>
      </c>
      <c r="F11" s="1">
        <f t="shared" si="0"/>
        <v>571</v>
      </c>
      <c r="G11" s="1">
        <f t="shared" si="0"/>
        <v>410</v>
      </c>
      <c r="H11" s="1">
        <f t="shared" si="0"/>
        <v>263</v>
      </c>
      <c r="I11" s="1">
        <f t="shared" si="0"/>
        <v>85</v>
      </c>
      <c r="J11" s="1">
        <f t="shared" si="0"/>
        <v>935</v>
      </c>
      <c r="K11" s="1">
        <f t="shared" si="0"/>
        <v>768</v>
      </c>
      <c r="L11" s="1">
        <f t="shared" si="0"/>
        <v>601</v>
      </c>
      <c r="M11" s="1">
        <f t="shared" si="0"/>
        <v>434</v>
      </c>
      <c r="N11" s="1">
        <f t="shared" si="0"/>
        <v>267</v>
      </c>
      <c r="Q11" s="17" t="str">
        <f aca="true" t="shared" si="1" ref="Q11:Q18">+A11</f>
        <v>SALDO ARRASTRE</v>
      </c>
      <c r="R11" s="1">
        <f>+O18</f>
        <v>100</v>
      </c>
      <c r="T11" s="17" t="str">
        <f aca="true" t="shared" si="2" ref="T11:T18">+Q11</f>
        <v>SALDO ARRASTRE</v>
      </c>
      <c r="U11" s="1">
        <f>+R18</f>
        <v>1180</v>
      </c>
      <c r="W11" s="17" t="str">
        <f aca="true" t="shared" si="3" ref="W11:W18">+T11</f>
        <v>SALDO ARRASTRE</v>
      </c>
      <c r="X11" s="14">
        <f>+U20</f>
        <v>2051.3</v>
      </c>
      <c r="Z11" s="17" t="str">
        <f aca="true" t="shared" si="4" ref="Z11:Z20">+W11</f>
        <v>SALDO ARRASTRE</v>
      </c>
      <c r="AA11" s="14">
        <f>+X20</f>
        <v>4014.6000000000004</v>
      </c>
    </row>
    <row r="12" spans="1:27" ht="12.75">
      <c r="A12" s="16" t="s">
        <v>38</v>
      </c>
      <c r="B12" s="1"/>
      <c r="C12">
        <v>20</v>
      </c>
      <c r="D12">
        <v>30</v>
      </c>
      <c r="E12">
        <v>10</v>
      </c>
      <c r="F12">
        <v>20</v>
      </c>
      <c r="G12">
        <v>10</v>
      </c>
      <c r="H12">
        <v>30</v>
      </c>
      <c r="I12">
        <v>10</v>
      </c>
      <c r="J12">
        <v>30</v>
      </c>
      <c r="K12">
        <v>30</v>
      </c>
      <c r="L12">
        <v>30</v>
      </c>
      <c r="M12">
        <v>30</v>
      </c>
      <c r="N12">
        <v>30</v>
      </c>
      <c r="O12" s="28">
        <f aca="true" t="shared" si="5" ref="O12:O17">SUM(C12:N12)</f>
        <v>280</v>
      </c>
      <c r="Q12" s="17" t="str">
        <f t="shared" si="1"/>
        <v>GASTO 1 </v>
      </c>
      <c r="R12" s="28">
        <v>300</v>
      </c>
      <c r="T12" s="17" t="str">
        <f t="shared" si="2"/>
        <v>GASTO 1 </v>
      </c>
      <c r="U12" s="28">
        <v>330</v>
      </c>
      <c r="W12" s="17" t="str">
        <f t="shared" si="3"/>
        <v>GASTO 1 </v>
      </c>
      <c r="X12" s="28">
        <v>370</v>
      </c>
      <c r="Z12" s="17" t="str">
        <f t="shared" si="4"/>
        <v>GASTO 1 </v>
      </c>
      <c r="AA12" s="28">
        <v>400</v>
      </c>
    </row>
    <row r="13" spans="1:27" ht="12.75">
      <c r="A13" s="16" t="s">
        <v>13</v>
      </c>
      <c r="B13" s="1"/>
      <c r="C13">
        <v>30</v>
      </c>
      <c r="D13">
        <v>20</v>
      </c>
      <c r="E13">
        <v>20</v>
      </c>
      <c r="F13">
        <v>20</v>
      </c>
      <c r="G13">
        <v>20</v>
      </c>
      <c r="H13">
        <v>20</v>
      </c>
      <c r="I13">
        <v>20</v>
      </c>
      <c r="J13">
        <v>20</v>
      </c>
      <c r="K13">
        <v>20</v>
      </c>
      <c r="L13">
        <v>20</v>
      </c>
      <c r="M13">
        <v>20</v>
      </c>
      <c r="N13">
        <v>20</v>
      </c>
      <c r="O13" s="28">
        <f t="shared" si="5"/>
        <v>250</v>
      </c>
      <c r="Q13" s="17" t="str">
        <f t="shared" si="1"/>
        <v>GASTO 2</v>
      </c>
      <c r="R13" s="28">
        <v>300</v>
      </c>
      <c r="T13" s="17" t="str">
        <f t="shared" si="2"/>
        <v>GASTO 2</v>
      </c>
      <c r="U13" s="28">
        <v>330</v>
      </c>
      <c r="W13" s="17" t="str">
        <f t="shared" si="3"/>
        <v>GASTO 2</v>
      </c>
      <c r="X13" s="28">
        <v>380</v>
      </c>
      <c r="Z13" s="17" t="str">
        <f t="shared" si="4"/>
        <v>GASTO 2</v>
      </c>
      <c r="AA13" s="28">
        <v>410</v>
      </c>
    </row>
    <row r="14" spans="1:27" ht="12.75">
      <c r="A14" s="16" t="s">
        <v>14</v>
      </c>
      <c r="B14" s="1"/>
      <c r="C14">
        <v>30</v>
      </c>
      <c r="D14">
        <v>20</v>
      </c>
      <c r="E14">
        <v>35</v>
      </c>
      <c r="F14">
        <v>35</v>
      </c>
      <c r="G14">
        <v>35</v>
      </c>
      <c r="H14">
        <v>35</v>
      </c>
      <c r="I14">
        <v>35</v>
      </c>
      <c r="J14">
        <v>35</v>
      </c>
      <c r="K14">
        <v>35</v>
      </c>
      <c r="L14">
        <v>35</v>
      </c>
      <c r="M14">
        <v>35</v>
      </c>
      <c r="N14">
        <v>35</v>
      </c>
      <c r="O14" s="28">
        <f t="shared" si="5"/>
        <v>400</v>
      </c>
      <c r="Q14" s="17" t="str">
        <f t="shared" si="1"/>
        <v>GASTO 3</v>
      </c>
      <c r="R14" s="28">
        <v>450</v>
      </c>
      <c r="T14" s="17" t="str">
        <f t="shared" si="2"/>
        <v>GASTO 3</v>
      </c>
      <c r="U14" s="28">
        <v>500</v>
      </c>
      <c r="W14" s="17" t="str">
        <f t="shared" si="3"/>
        <v>GASTO 3</v>
      </c>
      <c r="X14" s="28">
        <v>550</v>
      </c>
      <c r="Z14" s="17" t="str">
        <f t="shared" si="4"/>
        <v>GASTO 3</v>
      </c>
      <c r="AA14" s="28">
        <v>600</v>
      </c>
    </row>
    <row r="15" spans="1:27" ht="12.75">
      <c r="A15" s="16" t="s">
        <v>15</v>
      </c>
      <c r="B15" s="1"/>
      <c r="C15">
        <v>50</v>
      </c>
      <c r="D15">
        <v>20</v>
      </c>
      <c r="E15">
        <v>44</v>
      </c>
      <c r="F15">
        <v>36</v>
      </c>
      <c r="G15">
        <v>32</v>
      </c>
      <c r="H15">
        <v>43</v>
      </c>
      <c r="I15">
        <v>35</v>
      </c>
      <c r="J15">
        <v>32</v>
      </c>
      <c r="K15">
        <v>32</v>
      </c>
      <c r="L15">
        <v>32</v>
      </c>
      <c r="M15">
        <v>32</v>
      </c>
      <c r="N15">
        <v>32</v>
      </c>
      <c r="O15" s="28">
        <f t="shared" si="5"/>
        <v>420</v>
      </c>
      <c r="Q15" s="17" t="str">
        <f t="shared" si="1"/>
        <v>GASTO 4</v>
      </c>
      <c r="R15" s="28">
        <v>470</v>
      </c>
      <c r="T15" s="17" t="str">
        <f>+Q15</f>
        <v>GASTO 4</v>
      </c>
      <c r="U15" s="28">
        <v>510</v>
      </c>
      <c r="W15" s="17" t="str">
        <f t="shared" si="3"/>
        <v>GASTO 4</v>
      </c>
      <c r="X15" s="28">
        <v>580</v>
      </c>
      <c r="Z15" s="17" t="str">
        <f t="shared" si="4"/>
        <v>GASTO 4</v>
      </c>
      <c r="AA15" s="28">
        <v>620</v>
      </c>
    </row>
    <row r="16" spans="1:27" ht="12.75">
      <c r="A16" s="16" t="s">
        <v>18</v>
      </c>
      <c r="B16" s="1"/>
      <c r="C16">
        <v>0</v>
      </c>
      <c r="D16">
        <v>50</v>
      </c>
      <c r="E16">
        <v>50</v>
      </c>
      <c r="F16">
        <v>50</v>
      </c>
      <c r="G16">
        <v>50</v>
      </c>
      <c r="H16">
        <v>50</v>
      </c>
      <c r="I16">
        <v>50</v>
      </c>
      <c r="J16">
        <v>50</v>
      </c>
      <c r="K16">
        <v>50</v>
      </c>
      <c r="L16">
        <v>50</v>
      </c>
      <c r="M16">
        <v>50</v>
      </c>
      <c r="N16">
        <v>50</v>
      </c>
      <c r="O16" s="28">
        <f t="shared" si="5"/>
        <v>550</v>
      </c>
      <c r="Q16" s="17" t="str">
        <f t="shared" si="1"/>
        <v>PAGO BIENES</v>
      </c>
      <c r="R16" s="28">
        <v>400</v>
      </c>
      <c r="T16" s="17" t="str">
        <f t="shared" si="2"/>
        <v>PAGO BIENES</v>
      </c>
      <c r="U16" s="28">
        <v>1000</v>
      </c>
      <c r="W16" s="17" t="str">
        <f t="shared" si="3"/>
        <v>PAGO BIENES</v>
      </c>
      <c r="X16" s="28">
        <v>0</v>
      </c>
      <c r="Z16" s="17" t="str">
        <f t="shared" si="4"/>
        <v>PAGO BIENES</v>
      </c>
      <c r="AA16" s="28">
        <v>3000</v>
      </c>
    </row>
    <row r="17" spans="1:27" ht="12.75">
      <c r="A17" s="16" t="s">
        <v>33</v>
      </c>
      <c r="B17" s="1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9">
        <f t="shared" si="5"/>
        <v>0</v>
      </c>
      <c r="Q17" s="17" t="str">
        <f t="shared" si="1"/>
        <v>INGRESO POR VENTA </v>
      </c>
      <c r="R17" s="29">
        <v>3000</v>
      </c>
      <c r="T17" s="17" t="str">
        <f t="shared" si="2"/>
        <v>INGRESO POR VENTA </v>
      </c>
      <c r="U17" s="29">
        <v>4000</v>
      </c>
      <c r="W17" s="17" t="str">
        <f t="shared" si="3"/>
        <v>INGRESO POR VENTA </v>
      </c>
      <c r="X17" s="29">
        <v>4500</v>
      </c>
      <c r="Z17" s="17" t="str">
        <f t="shared" si="4"/>
        <v>INGRESO POR VENTA </v>
      </c>
      <c r="AA17" s="29">
        <v>5000</v>
      </c>
    </row>
    <row r="18" spans="1:27" s="1" customFormat="1" ht="13.5" thickBot="1">
      <c r="A18" s="16" t="s">
        <v>36</v>
      </c>
      <c r="C18" s="2">
        <f>+C10+C11-C12-C13-C14-C15-C16+C17</f>
        <v>870</v>
      </c>
      <c r="D18" s="2">
        <f aca="true" t="shared" si="6" ref="D18:O18">+D10+D11-D12-D13-D14-D15-D16+D17</f>
        <v>730</v>
      </c>
      <c r="E18" s="2">
        <f t="shared" si="6"/>
        <v>571</v>
      </c>
      <c r="F18" s="2">
        <f t="shared" si="6"/>
        <v>410</v>
      </c>
      <c r="G18" s="2">
        <f t="shared" si="6"/>
        <v>263</v>
      </c>
      <c r="H18" s="2">
        <f t="shared" si="6"/>
        <v>85</v>
      </c>
      <c r="I18" s="2">
        <f t="shared" si="6"/>
        <v>935</v>
      </c>
      <c r="J18" s="2">
        <f t="shared" si="6"/>
        <v>768</v>
      </c>
      <c r="K18" s="2">
        <f t="shared" si="6"/>
        <v>601</v>
      </c>
      <c r="L18" s="2">
        <f t="shared" si="6"/>
        <v>434</v>
      </c>
      <c r="M18" s="2">
        <f t="shared" si="6"/>
        <v>267</v>
      </c>
      <c r="N18" s="2">
        <f t="shared" si="6"/>
        <v>100</v>
      </c>
      <c r="O18" s="2">
        <f t="shared" si="6"/>
        <v>100</v>
      </c>
      <c r="Q18" s="17" t="str">
        <f t="shared" si="1"/>
        <v>TOTAL (- DEFICIT / + SUPERAVIT)</v>
      </c>
      <c r="R18" s="5">
        <f>+R10+R11-R12-R13-R14-R15-R16+R17</f>
        <v>1180</v>
      </c>
      <c r="T18" s="17" t="str">
        <f t="shared" si="2"/>
        <v>TOTAL (- DEFICIT / + SUPERAVIT)</v>
      </c>
      <c r="U18" s="5">
        <f>+U10+U11-U12-U13-U14-U15-U16+U17</f>
        <v>2510</v>
      </c>
      <c r="W18" s="17" t="str">
        <f t="shared" si="3"/>
        <v>TOTAL (- DEFICIT / + SUPERAVIT)</v>
      </c>
      <c r="X18" s="13">
        <f>+X10+X11-X12-X13-X14-X15-X16+X17</f>
        <v>4671.3</v>
      </c>
      <c r="Z18" s="17" t="str">
        <f t="shared" si="4"/>
        <v>TOTAL (- DEFICIT / + SUPERAVIT)</v>
      </c>
      <c r="AA18" s="13">
        <f>+AA10+AA11-AA12-AA13-AA14-AA15-AA16+AA17</f>
        <v>3984.6000000000004</v>
      </c>
    </row>
    <row r="19" spans="20:27" ht="13.5" thickTop="1">
      <c r="T19" s="17" t="s">
        <v>39</v>
      </c>
      <c r="U19" s="32">
        <f>+R37</f>
        <v>458.70000000000005</v>
      </c>
      <c r="W19" s="17" t="str">
        <f>+T19</f>
        <v>Pago Imp. A las ganancias </v>
      </c>
      <c r="X19" s="32">
        <f>+U37</f>
        <v>656.7</v>
      </c>
      <c r="Z19" s="17" t="str">
        <f t="shared" si="4"/>
        <v>Pago Imp. A las ganancias </v>
      </c>
      <c r="AA19" s="32">
        <f>+X37</f>
        <v>752.4000000000001</v>
      </c>
    </row>
    <row r="20" spans="1:27" ht="13.5" thickBot="1">
      <c r="A20" s="24" t="s">
        <v>32</v>
      </c>
      <c r="B20" s="1"/>
      <c r="T20" s="17" t="str">
        <f>+T18</f>
        <v>TOTAL (- DEFICIT / + SUPERAVIT)</v>
      </c>
      <c r="U20" s="13">
        <f>+U18-U19</f>
        <v>2051.3</v>
      </c>
      <c r="W20" s="17" t="str">
        <f>+W18</f>
        <v>TOTAL (- DEFICIT / + SUPERAVIT)</v>
      </c>
      <c r="X20" s="13">
        <f>+X18-X19</f>
        <v>4014.6000000000004</v>
      </c>
      <c r="Z20" s="17" t="str">
        <f t="shared" si="4"/>
        <v>TOTAL (- DEFICIT / + SUPERAVIT)</v>
      </c>
      <c r="AA20" s="13">
        <f>+AA18-AA19</f>
        <v>3232.2000000000003</v>
      </c>
    </row>
    <row r="21" ht="13.5" thickTop="1"/>
    <row r="22" ht="12.75">
      <c r="B22" s="1"/>
    </row>
    <row r="26" spans="1:2" ht="12.75">
      <c r="A26" s="34" t="s">
        <v>34</v>
      </c>
      <c r="B26" s="7"/>
    </row>
    <row r="27" spans="1:27" ht="12.75">
      <c r="A27" s="8" t="s">
        <v>19</v>
      </c>
      <c r="B27" s="10">
        <f ca="1">NOW()</f>
        <v>40995.953311805555</v>
      </c>
      <c r="Q27" s="8" t="str">
        <f>+A27</f>
        <v>AÑO</v>
      </c>
      <c r="R27" s="10">
        <f>+R8</f>
        <v>41360.95331157407</v>
      </c>
      <c r="T27" s="8" t="str">
        <f>+T8</f>
        <v>AÑO</v>
      </c>
      <c r="U27" s="10">
        <f>+U8</f>
        <v>41725.95331157407</v>
      </c>
      <c r="W27" s="8" t="str">
        <f>+W8</f>
        <v>AÑO</v>
      </c>
      <c r="X27" s="10">
        <f>+X8</f>
        <v>42090.95331157407</v>
      </c>
      <c r="Z27" s="8" t="str">
        <f>+Z8</f>
        <v>AÑO</v>
      </c>
      <c r="AA27" s="10">
        <f>+AA8</f>
        <v>42455.95331157407</v>
      </c>
    </row>
    <row r="28" spans="3:15" s="1" customFormat="1" ht="12.75">
      <c r="C28" s="25" t="str">
        <f>+C9</f>
        <v>ENERO </v>
      </c>
      <c r="D28" s="25" t="str">
        <f aca="true" t="shared" si="7" ref="D28:O28">+D9</f>
        <v>FEBRERO</v>
      </c>
      <c r="E28" s="25" t="str">
        <f t="shared" si="7"/>
        <v>MARZO </v>
      </c>
      <c r="F28" s="25" t="str">
        <f t="shared" si="7"/>
        <v>ABRIL</v>
      </c>
      <c r="G28" s="25" t="str">
        <f t="shared" si="7"/>
        <v>MAYO</v>
      </c>
      <c r="H28" s="25" t="str">
        <f t="shared" si="7"/>
        <v>JUNIO</v>
      </c>
      <c r="I28" s="25" t="str">
        <f t="shared" si="7"/>
        <v>JULIO</v>
      </c>
      <c r="J28" s="25" t="str">
        <f t="shared" si="7"/>
        <v>AGOSTO </v>
      </c>
      <c r="K28" s="25" t="str">
        <f t="shared" si="7"/>
        <v>SETIEMBRE</v>
      </c>
      <c r="L28" s="25" t="str">
        <f t="shared" si="7"/>
        <v>OCTUBRE</v>
      </c>
      <c r="M28" s="25" t="str">
        <f t="shared" si="7"/>
        <v>NOVIEMBRE</v>
      </c>
      <c r="N28" s="25" t="str">
        <f t="shared" si="7"/>
        <v>DICIEMBRE</v>
      </c>
      <c r="O28" s="25" t="str">
        <f t="shared" si="7"/>
        <v>TOTAL 2012</v>
      </c>
    </row>
    <row r="29" spans="1:27" ht="12.75">
      <c r="A29" s="16" t="s">
        <v>27</v>
      </c>
      <c r="B29" s="1"/>
      <c r="C29">
        <v>20</v>
      </c>
      <c r="D29">
        <v>30</v>
      </c>
      <c r="E29">
        <v>10</v>
      </c>
      <c r="F29">
        <v>20</v>
      </c>
      <c r="G29">
        <v>10</v>
      </c>
      <c r="H29">
        <v>30</v>
      </c>
      <c r="I29">
        <v>10</v>
      </c>
      <c r="J29">
        <v>30</v>
      </c>
      <c r="K29">
        <v>30</v>
      </c>
      <c r="L29">
        <v>30</v>
      </c>
      <c r="M29">
        <v>30</v>
      </c>
      <c r="N29">
        <v>30</v>
      </c>
      <c r="O29">
        <f aca="true" t="shared" si="8" ref="O29:O35">SUM(C29:N29)</f>
        <v>280</v>
      </c>
      <c r="Q29" s="17" t="str">
        <f aca="true" t="shared" si="9" ref="Q29:Q37">+A29</f>
        <v>GASTO 1  - relacionados con servicio/producto-</v>
      </c>
      <c r="R29" s="28">
        <f>+R12</f>
        <v>300</v>
      </c>
      <c r="T29" s="17" t="str">
        <f>+Q29</f>
        <v>GASTO 1  - relacionados con servicio/producto-</v>
      </c>
      <c r="U29" s="28">
        <f>+U12</f>
        <v>330</v>
      </c>
      <c r="W29" s="17" t="str">
        <f>+T29</f>
        <v>GASTO 1  - relacionados con servicio/producto-</v>
      </c>
      <c r="X29" s="28">
        <f>+X12</f>
        <v>370</v>
      </c>
      <c r="Z29" s="17" t="str">
        <f>+W29</f>
        <v>GASTO 1  - relacionados con servicio/producto-</v>
      </c>
      <c r="AA29" s="28">
        <f>+AA12</f>
        <v>400</v>
      </c>
    </row>
    <row r="30" spans="1:27" ht="12.75">
      <c r="A30" s="16" t="s">
        <v>13</v>
      </c>
      <c r="B30" s="1"/>
      <c r="C30">
        <v>30</v>
      </c>
      <c r="D30">
        <v>20</v>
      </c>
      <c r="E30">
        <v>20</v>
      </c>
      <c r="F30">
        <v>20</v>
      </c>
      <c r="G30">
        <v>20</v>
      </c>
      <c r="H30">
        <v>20</v>
      </c>
      <c r="I30">
        <v>20</v>
      </c>
      <c r="J30">
        <v>20</v>
      </c>
      <c r="K30">
        <v>20</v>
      </c>
      <c r="L30">
        <v>20</v>
      </c>
      <c r="M30">
        <v>20</v>
      </c>
      <c r="N30">
        <v>20</v>
      </c>
      <c r="O30">
        <f t="shared" si="8"/>
        <v>250</v>
      </c>
      <c r="Q30" s="17" t="str">
        <f t="shared" si="9"/>
        <v>GASTO 2</v>
      </c>
      <c r="R30" s="28">
        <f>+R13</f>
        <v>300</v>
      </c>
      <c r="T30" s="17" t="str">
        <f aca="true" t="shared" si="10" ref="T30:T38">+Q30</f>
        <v>GASTO 2</v>
      </c>
      <c r="U30" s="28">
        <f>+U13</f>
        <v>330</v>
      </c>
      <c r="W30" s="17" t="str">
        <f aca="true" t="shared" si="11" ref="W30:W38">+T30</f>
        <v>GASTO 2</v>
      </c>
      <c r="X30" s="28">
        <f>+X13</f>
        <v>380</v>
      </c>
      <c r="Z30" s="17" t="str">
        <f aca="true" t="shared" si="12" ref="Z30:Z38">+W30</f>
        <v>GASTO 2</v>
      </c>
      <c r="AA30" s="28">
        <f>+AA13</f>
        <v>410</v>
      </c>
    </row>
    <row r="31" spans="1:27" ht="12.75">
      <c r="A31" s="16" t="s">
        <v>14</v>
      </c>
      <c r="B31" s="1"/>
      <c r="C31">
        <v>30</v>
      </c>
      <c r="D31">
        <v>20</v>
      </c>
      <c r="E31">
        <v>35</v>
      </c>
      <c r="F31">
        <v>35</v>
      </c>
      <c r="G31">
        <v>35</v>
      </c>
      <c r="H31">
        <v>35</v>
      </c>
      <c r="I31">
        <v>35</v>
      </c>
      <c r="J31">
        <v>35</v>
      </c>
      <c r="K31">
        <v>35</v>
      </c>
      <c r="L31">
        <v>35</v>
      </c>
      <c r="M31">
        <v>35</v>
      </c>
      <c r="N31">
        <v>35</v>
      </c>
      <c r="O31">
        <f t="shared" si="8"/>
        <v>400</v>
      </c>
      <c r="Q31" s="17" t="str">
        <f t="shared" si="9"/>
        <v>GASTO 3</v>
      </c>
      <c r="R31" s="28">
        <f>+R14</f>
        <v>450</v>
      </c>
      <c r="T31" s="17" t="str">
        <f t="shared" si="10"/>
        <v>GASTO 3</v>
      </c>
      <c r="U31" s="28">
        <f>+U14</f>
        <v>500</v>
      </c>
      <c r="W31" s="17" t="str">
        <f t="shared" si="11"/>
        <v>GASTO 3</v>
      </c>
      <c r="X31" s="28">
        <f>+X14</f>
        <v>550</v>
      </c>
      <c r="Z31" s="17" t="str">
        <f t="shared" si="12"/>
        <v>GASTO 3</v>
      </c>
      <c r="AA31" s="28">
        <f>+AA14</f>
        <v>600</v>
      </c>
    </row>
    <row r="32" spans="1:27" ht="12.75">
      <c r="A32" s="16" t="s">
        <v>15</v>
      </c>
      <c r="B32" s="1"/>
      <c r="C32">
        <v>50</v>
      </c>
      <c r="D32">
        <v>20</v>
      </c>
      <c r="E32">
        <v>44</v>
      </c>
      <c r="F32">
        <v>36</v>
      </c>
      <c r="G32">
        <v>32</v>
      </c>
      <c r="H32">
        <v>43</v>
      </c>
      <c r="I32">
        <v>35</v>
      </c>
      <c r="J32">
        <v>32</v>
      </c>
      <c r="K32">
        <v>32</v>
      </c>
      <c r="L32">
        <v>32</v>
      </c>
      <c r="M32">
        <v>32</v>
      </c>
      <c r="N32">
        <v>32</v>
      </c>
      <c r="O32">
        <f t="shared" si="8"/>
        <v>420</v>
      </c>
      <c r="Q32" s="17" t="str">
        <f t="shared" si="9"/>
        <v>GASTO 4</v>
      </c>
      <c r="R32" s="28">
        <f>+R15</f>
        <v>470</v>
      </c>
      <c r="T32" s="17" t="str">
        <f t="shared" si="10"/>
        <v>GASTO 4</v>
      </c>
      <c r="U32" s="28">
        <f>+U15</f>
        <v>510</v>
      </c>
      <c r="W32" s="17" t="str">
        <f t="shared" si="11"/>
        <v>GASTO 4</v>
      </c>
      <c r="X32" s="28">
        <f>+X15</f>
        <v>580</v>
      </c>
      <c r="Z32" s="17" t="str">
        <f t="shared" si="12"/>
        <v>GASTO 4</v>
      </c>
      <c r="AA32" s="28">
        <f>+AA15</f>
        <v>620</v>
      </c>
    </row>
    <row r="33" spans="1:27" ht="12.75">
      <c r="A33" s="16" t="s">
        <v>28</v>
      </c>
      <c r="B33" s="1"/>
      <c r="C33">
        <v>0</v>
      </c>
      <c r="D33">
        <f>+C33</f>
        <v>0</v>
      </c>
      <c r="E33">
        <f aca="true" t="shared" si="13" ref="E33:N33">+D33</f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8"/>
        <v>0</v>
      </c>
      <c r="Q33" s="17" t="str">
        <f t="shared" si="9"/>
        <v>AMORTIZACION BIENES -relacionados con serv./prod.- </v>
      </c>
      <c r="R33" s="28">
        <v>90</v>
      </c>
      <c r="T33" s="17" t="str">
        <f t="shared" si="10"/>
        <v>AMORTIZACION BIENES -relacionados con serv./prod.- </v>
      </c>
      <c r="U33" s="28">
        <v>90</v>
      </c>
      <c r="W33" s="17" t="str">
        <f t="shared" si="11"/>
        <v>AMORTIZACION BIENES -relacionados con serv./prod.- </v>
      </c>
      <c r="X33" s="28">
        <v>90</v>
      </c>
      <c r="Z33" s="17" t="str">
        <f t="shared" si="12"/>
        <v>AMORTIZACION BIENES -relacionados con serv./prod.- </v>
      </c>
      <c r="AA33" s="28">
        <v>390</v>
      </c>
    </row>
    <row r="34" spans="1:27" ht="12.75">
      <c r="A34" s="16" t="s">
        <v>29</v>
      </c>
      <c r="B34" s="1"/>
      <c r="C34">
        <v>0</v>
      </c>
      <c r="D34">
        <f>+C34</f>
        <v>0</v>
      </c>
      <c r="E34">
        <f aca="true" t="shared" si="14" ref="E34:O34">+D34</f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Q34" s="17" t="str">
        <f>+A34</f>
        <v>AMORTIZACION BIENES -no relacionados con serv./prod- </v>
      </c>
      <c r="R34" s="28">
        <v>0</v>
      </c>
      <c r="T34" s="17" t="str">
        <f t="shared" si="10"/>
        <v>AMORTIZACION BIENES -no relacionados con serv./prod- </v>
      </c>
      <c r="U34" s="28">
        <v>250</v>
      </c>
      <c r="W34" s="17" t="str">
        <f t="shared" si="11"/>
        <v>AMORTIZACION BIENES -no relacionados con serv./prod- </v>
      </c>
      <c r="X34" s="28">
        <v>250</v>
      </c>
      <c r="Z34" s="17" t="str">
        <f t="shared" si="12"/>
        <v>AMORTIZACION BIENES -no relacionados con serv./prod- </v>
      </c>
      <c r="AA34" s="28">
        <v>250</v>
      </c>
    </row>
    <row r="35" spans="1:27" ht="12.75">
      <c r="A35" s="16" t="s">
        <v>23</v>
      </c>
      <c r="B35" s="1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8"/>
        <v>0</v>
      </c>
      <c r="Q35" s="17" t="str">
        <f t="shared" si="9"/>
        <v>VENTAS </v>
      </c>
      <c r="R35" s="29">
        <f>+R17</f>
        <v>3000</v>
      </c>
      <c r="T35" s="17" t="str">
        <f t="shared" si="10"/>
        <v>VENTAS </v>
      </c>
      <c r="U35" s="29">
        <f>+U17</f>
        <v>4000</v>
      </c>
      <c r="W35" s="17" t="str">
        <f t="shared" si="11"/>
        <v>VENTAS </v>
      </c>
      <c r="X35" s="29">
        <f>+X17</f>
        <v>4500</v>
      </c>
      <c r="Z35" s="17" t="str">
        <f t="shared" si="12"/>
        <v>VENTAS </v>
      </c>
      <c r="AA35" s="29">
        <f>+AA17</f>
        <v>5000</v>
      </c>
    </row>
    <row r="36" spans="1:27" s="1" customFormat="1" ht="13.5" thickBot="1">
      <c r="A36" s="16" t="s">
        <v>17</v>
      </c>
      <c r="C36" s="5">
        <f>+C35-C29-C30-C31-C32-C33</f>
        <v>-130</v>
      </c>
      <c r="D36" s="5">
        <f aca="true" t="shared" si="15" ref="D36:N36">+D35-D29-D30-D31-D32-D33</f>
        <v>-90</v>
      </c>
      <c r="E36" s="5">
        <f t="shared" si="15"/>
        <v>-109</v>
      </c>
      <c r="F36" s="5">
        <f t="shared" si="15"/>
        <v>-111</v>
      </c>
      <c r="G36" s="5">
        <f t="shared" si="15"/>
        <v>-97</v>
      </c>
      <c r="H36" s="5">
        <f t="shared" si="15"/>
        <v>-128</v>
      </c>
      <c r="I36" s="5">
        <f t="shared" si="15"/>
        <v>-100</v>
      </c>
      <c r="J36" s="5">
        <f t="shared" si="15"/>
        <v>-117</v>
      </c>
      <c r="K36" s="5">
        <f t="shared" si="15"/>
        <v>-117</v>
      </c>
      <c r="L36" s="5">
        <f t="shared" si="15"/>
        <v>-117</v>
      </c>
      <c r="M36" s="5">
        <f t="shared" si="15"/>
        <v>-117</v>
      </c>
      <c r="N36" s="5">
        <f t="shared" si="15"/>
        <v>-117</v>
      </c>
      <c r="O36" s="5">
        <f>+O35-O29-O30-O31-O32-O33</f>
        <v>-1350</v>
      </c>
      <c r="Q36" s="17" t="str">
        <f t="shared" si="9"/>
        <v>GANANCIA/PERDIDA</v>
      </c>
      <c r="R36" s="30">
        <f>-R29-R30-R31-R32-R33-R34+R35</f>
        <v>1390</v>
      </c>
      <c r="T36" s="17" t="str">
        <f t="shared" si="10"/>
        <v>GANANCIA/PERDIDA</v>
      </c>
      <c r="U36" s="30">
        <f>-U29-U30-U31-U32-U33-U34+U35</f>
        <v>1990</v>
      </c>
      <c r="W36" s="17" t="str">
        <f t="shared" si="11"/>
        <v>GANANCIA/PERDIDA</v>
      </c>
      <c r="X36" s="30">
        <f>-X29-X30-X31-X32-X33-X34+X35</f>
        <v>2280</v>
      </c>
      <c r="Z36" s="17" t="str">
        <f t="shared" si="12"/>
        <v>GANANCIA/PERDIDA</v>
      </c>
      <c r="AA36" s="30">
        <f>-AA29-AA30-AA31-AA32-AA33-AA34+AA35</f>
        <v>2330</v>
      </c>
    </row>
    <row r="37" spans="1:27" ht="13.5" thickTop="1">
      <c r="A37" s="16" t="s">
        <v>42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Q37" s="17" t="str">
        <f t="shared" si="9"/>
        <v>Imp.a las Ganancias (solo si "fila 35" es ganancia)</v>
      </c>
      <c r="R37" s="31">
        <f>0.33*R36</f>
        <v>458.70000000000005</v>
      </c>
      <c r="S37" s="11"/>
      <c r="T37" s="17" t="str">
        <f t="shared" si="10"/>
        <v>Imp.a las Ganancias (solo si "fila 35" es ganancia)</v>
      </c>
      <c r="U37" s="31">
        <f>0.33*U36</f>
        <v>656.7</v>
      </c>
      <c r="W37" s="17" t="str">
        <f t="shared" si="11"/>
        <v>Imp.a las Ganancias (solo si "fila 35" es ganancia)</v>
      </c>
      <c r="X37" s="31">
        <f>0.33*X36</f>
        <v>752.4000000000001</v>
      </c>
      <c r="Z37" s="17" t="str">
        <f t="shared" si="12"/>
        <v>Imp.a las Ganancias (solo si "fila 35" es ganancia)</v>
      </c>
      <c r="AA37" s="31">
        <f>0.33*AA36</f>
        <v>768.9000000000001</v>
      </c>
    </row>
    <row r="38" spans="1:27" ht="13.5" thickBot="1">
      <c r="A38" s="16" t="s">
        <v>24</v>
      </c>
      <c r="C38" s="5">
        <f>+C36-C37</f>
        <v>-130</v>
      </c>
      <c r="D38" s="5">
        <f aca="true" t="shared" si="16" ref="D38:O38">+D36-D37</f>
        <v>-90</v>
      </c>
      <c r="E38" s="5">
        <f t="shared" si="16"/>
        <v>-109</v>
      </c>
      <c r="F38" s="5">
        <f t="shared" si="16"/>
        <v>-111</v>
      </c>
      <c r="G38" s="5">
        <f t="shared" si="16"/>
        <v>-97</v>
      </c>
      <c r="H38" s="5">
        <f t="shared" si="16"/>
        <v>-128</v>
      </c>
      <c r="I38" s="5">
        <f t="shared" si="16"/>
        <v>-100</v>
      </c>
      <c r="J38" s="5">
        <f t="shared" si="16"/>
        <v>-117</v>
      </c>
      <c r="K38" s="5">
        <f t="shared" si="16"/>
        <v>-117</v>
      </c>
      <c r="L38" s="5">
        <f t="shared" si="16"/>
        <v>-117</v>
      </c>
      <c r="M38" s="5">
        <f t="shared" si="16"/>
        <v>-117</v>
      </c>
      <c r="N38" s="5">
        <f t="shared" si="16"/>
        <v>-117</v>
      </c>
      <c r="O38" s="5">
        <f t="shared" si="16"/>
        <v>-1350</v>
      </c>
      <c r="Q38" s="17" t="str">
        <f>+A38</f>
        <v> - PERDIDA/ + GANANCIA</v>
      </c>
      <c r="R38" s="13">
        <f>+R36-R37</f>
        <v>931.3</v>
      </c>
      <c r="T38" s="17" t="str">
        <f t="shared" si="10"/>
        <v> - PERDIDA/ + GANANCIA</v>
      </c>
      <c r="U38" s="13">
        <f>+U36-U37</f>
        <v>1333.3</v>
      </c>
      <c r="W38" s="17" t="str">
        <f t="shared" si="11"/>
        <v> - PERDIDA/ + GANANCIA</v>
      </c>
      <c r="X38" s="13">
        <f>+X36-X37</f>
        <v>1527.6</v>
      </c>
      <c r="Z38" s="17" t="str">
        <f t="shared" si="12"/>
        <v> - PERDIDA/ + GANANCIA</v>
      </c>
      <c r="AA38" s="13">
        <f>+AA36-AA37</f>
        <v>1561.1</v>
      </c>
    </row>
    <row r="39" spans="16:27" ht="13.5" thickTop="1">
      <c r="P39" s="11"/>
      <c r="R39" s="14"/>
      <c r="S39" s="11"/>
      <c r="U39" s="14"/>
      <c r="X39" s="14"/>
      <c r="AA39" s="14"/>
    </row>
    <row r="40" spans="1:27" ht="12.75">
      <c r="A40" s="16"/>
      <c r="P40" s="11"/>
      <c r="R40" s="14"/>
      <c r="S40" s="11"/>
      <c r="U40" s="14"/>
      <c r="X40" s="14"/>
      <c r="AA40" s="14"/>
    </row>
    <row r="41" spans="16:27" ht="12.75">
      <c r="P41" s="11"/>
      <c r="R41" s="14"/>
      <c r="S41" s="11"/>
      <c r="U41" s="14"/>
      <c r="X41" s="14"/>
      <c r="AA41" s="14"/>
    </row>
    <row r="43" spans="1:2" ht="12.75">
      <c r="A43" s="34" t="s">
        <v>26</v>
      </c>
      <c r="B43" s="7"/>
    </row>
    <row r="44" spans="1:27" ht="12.75">
      <c r="A44" s="8" t="s">
        <v>19</v>
      </c>
      <c r="B44" s="10">
        <f ca="1">NOW()</f>
        <v>40995.953311805555</v>
      </c>
      <c r="Q44" s="8" t="str">
        <f>+A44</f>
        <v>AÑO</v>
      </c>
      <c r="R44" s="10">
        <f>+R27</f>
        <v>41360.95331157407</v>
      </c>
      <c r="T44" s="8" t="str">
        <f>+T27</f>
        <v>AÑO</v>
      </c>
      <c r="U44" s="10">
        <f>+U27</f>
        <v>41725.95331157407</v>
      </c>
      <c r="W44" s="8" t="str">
        <f>+W27</f>
        <v>AÑO</v>
      </c>
      <c r="X44" s="10">
        <f>+X27</f>
        <v>42090.95331157407</v>
      </c>
      <c r="Z44" s="8" t="str">
        <f>+Z27</f>
        <v>AÑO</v>
      </c>
      <c r="AA44" s="10">
        <f>+AA27</f>
        <v>42455.95331157407</v>
      </c>
    </row>
    <row r="45" spans="3:27" ht="12.75">
      <c r="C45" s="25" t="str">
        <f>+C28</f>
        <v>ENERO </v>
      </c>
      <c r="D45" s="25" t="str">
        <f>+D28</f>
        <v>FEBRERO</v>
      </c>
      <c r="E45" s="25" t="str">
        <f aca="true" t="shared" si="17" ref="E45:O45">+E28</f>
        <v>MARZO </v>
      </c>
      <c r="F45" s="25" t="str">
        <f t="shared" si="17"/>
        <v>ABRIL</v>
      </c>
      <c r="G45" s="25" t="str">
        <f t="shared" si="17"/>
        <v>MAYO</v>
      </c>
      <c r="H45" s="25" t="str">
        <f t="shared" si="17"/>
        <v>JUNIO</v>
      </c>
      <c r="I45" s="25" t="str">
        <f t="shared" si="17"/>
        <v>JULIO</v>
      </c>
      <c r="J45" s="25" t="str">
        <f t="shared" si="17"/>
        <v>AGOSTO </v>
      </c>
      <c r="K45" s="25" t="str">
        <f t="shared" si="17"/>
        <v>SETIEMBRE</v>
      </c>
      <c r="L45" s="25" t="str">
        <f t="shared" si="17"/>
        <v>OCTUBRE</v>
      </c>
      <c r="M45" s="25" t="str">
        <f t="shared" si="17"/>
        <v>NOVIEMBRE</v>
      </c>
      <c r="N45" s="25" t="str">
        <f t="shared" si="17"/>
        <v>DICIEMBRE</v>
      </c>
      <c r="O45" s="25" t="str">
        <f t="shared" si="17"/>
        <v>TOTAL 2012</v>
      </c>
      <c r="Q45" s="1"/>
      <c r="R45" s="9"/>
      <c r="T45" s="1"/>
      <c r="U45" s="9"/>
      <c r="W45" s="1"/>
      <c r="X45" s="9"/>
      <c r="Z45" s="1"/>
      <c r="AA45" s="9"/>
    </row>
    <row r="46" spans="1:27" ht="12.75">
      <c r="A46" s="21" t="str">
        <f>+A35</f>
        <v>VENTAS </v>
      </c>
      <c r="C46">
        <f aca="true" t="shared" si="18" ref="C46:N46">+C35</f>
        <v>0</v>
      </c>
      <c r="D46">
        <f t="shared" si="18"/>
        <v>0</v>
      </c>
      <c r="E46">
        <f t="shared" si="18"/>
        <v>0</v>
      </c>
      <c r="F46">
        <f t="shared" si="18"/>
        <v>0</v>
      </c>
      <c r="G46">
        <f t="shared" si="18"/>
        <v>0</v>
      </c>
      <c r="H46">
        <f t="shared" si="18"/>
        <v>0</v>
      </c>
      <c r="I46">
        <f t="shared" si="18"/>
        <v>0</v>
      </c>
      <c r="J46">
        <f t="shared" si="18"/>
        <v>0</v>
      </c>
      <c r="K46">
        <f t="shared" si="18"/>
        <v>0</v>
      </c>
      <c r="L46">
        <f t="shared" si="18"/>
        <v>0</v>
      </c>
      <c r="M46">
        <f t="shared" si="18"/>
        <v>0</v>
      </c>
      <c r="N46">
        <f t="shared" si="18"/>
        <v>0</v>
      </c>
      <c r="O46">
        <f aca="true" t="shared" si="19" ref="O46:O51">SUM(C46:N46)</f>
        <v>0</v>
      </c>
      <c r="Q46" s="18" t="str">
        <f aca="true" t="shared" si="20" ref="Q46:Q52">+A46</f>
        <v>VENTAS </v>
      </c>
      <c r="R46">
        <f>+R35</f>
        <v>3000</v>
      </c>
      <c r="T46" s="18" t="str">
        <f>+Q46</f>
        <v>VENTAS </v>
      </c>
      <c r="U46">
        <f>+U35</f>
        <v>4000</v>
      </c>
      <c r="W46" s="18" t="str">
        <f>+T46</f>
        <v>VENTAS </v>
      </c>
      <c r="X46">
        <f>+X35</f>
        <v>4500</v>
      </c>
      <c r="Z46" s="18" t="str">
        <f>+W46</f>
        <v>VENTAS </v>
      </c>
      <c r="AA46">
        <f>+AA35</f>
        <v>5000</v>
      </c>
    </row>
    <row r="47" spans="1:27" ht="12.75">
      <c r="A47" s="21" t="s">
        <v>30</v>
      </c>
      <c r="C47" s="4">
        <f aca="true" t="shared" si="21" ref="C47:N47">+C29+C33</f>
        <v>20</v>
      </c>
      <c r="D47" s="4">
        <f t="shared" si="21"/>
        <v>30</v>
      </c>
      <c r="E47" s="4">
        <f t="shared" si="21"/>
        <v>10</v>
      </c>
      <c r="F47" s="4">
        <f t="shared" si="21"/>
        <v>20</v>
      </c>
      <c r="G47" s="4">
        <f t="shared" si="21"/>
        <v>10</v>
      </c>
      <c r="H47" s="4">
        <f t="shared" si="21"/>
        <v>30</v>
      </c>
      <c r="I47" s="4">
        <f t="shared" si="21"/>
        <v>10</v>
      </c>
      <c r="J47" s="4">
        <f t="shared" si="21"/>
        <v>30</v>
      </c>
      <c r="K47" s="4">
        <f t="shared" si="21"/>
        <v>30</v>
      </c>
      <c r="L47" s="4">
        <f t="shared" si="21"/>
        <v>30</v>
      </c>
      <c r="M47" s="4">
        <f t="shared" si="21"/>
        <v>30</v>
      </c>
      <c r="N47" s="4">
        <f t="shared" si="21"/>
        <v>30</v>
      </c>
      <c r="O47" s="4">
        <f t="shared" si="19"/>
        <v>280</v>
      </c>
      <c r="Q47" s="18" t="str">
        <f t="shared" si="20"/>
        <v>menos: COSTO DE MERC O SERVICIO VENDIDO</v>
      </c>
      <c r="R47" s="4">
        <f>+R29+R33</f>
        <v>390</v>
      </c>
      <c r="T47" s="18" t="str">
        <f aca="true" t="shared" si="22" ref="T47:T52">+Q47</f>
        <v>menos: COSTO DE MERC O SERVICIO VENDIDO</v>
      </c>
      <c r="U47" s="4">
        <f>+U29+U33</f>
        <v>420</v>
      </c>
      <c r="W47" s="18" t="str">
        <f aca="true" t="shared" si="23" ref="W47:W52">+T47</f>
        <v>menos: COSTO DE MERC O SERVICIO VENDIDO</v>
      </c>
      <c r="X47" s="4">
        <f>+X29+X33</f>
        <v>460</v>
      </c>
      <c r="Z47" s="18" t="str">
        <f aca="true" t="shared" si="24" ref="Z47:Z52">+W47</f>
        <v>menos: COSTO DE MERC O SERVICIO VENDIDO</v>
      </c>
      <c r="AA47" s="4">
        <f>+AA29+AA33</f>
        <v>790</v>
      </c>
    </row>
    <row r="48" spans="1:27" ht="12.75">
      <c r="A48" s="22" t="s">
        <v>20</v>
      </c>
      <c r="C48">
        <f>+C46-C47</f>
        <v>-20</v>
      </c>
      <c r="D48">
        <f aca="true" t="shared" si="25" ref="D48:O48">+D46-D47</f>
        <v>-30</v>
      </c>
      <c r="E48">
        <f t="shared" si="25"/>
        <v>-10</v>
      </c>
      <c r="F48">
        <f t="shared" si="25"/>
        <v>-20</v>
      </c>
      <c r="G48">
        <f t="shared" si="25"/>
        <v>-10</v>
      </c>
      <c r="H48">
        <f t="shared" si="25"/>
        <v>-30</v>
      </c>
      <c r="I48">
        <f t="shared" si="25"/>
        <v>-10</v>
      </c>
      <c r="J48">
        <f t="shared" si="25"/>
        <v>-30</v>
      </c>
      <c r="K48">
        <f t="shared" si="25"/>
        <v>-30</v>
      </c>
      <c r="L48">
        <f t="shared" si="25"/>
        <v>-30</v>
      </c>
      <c r="M48">
        <f t="shared" si="25"/>
        <v>-30</v>
      </c>
      <c r="N48">
        <f t="shared" si="25"/>
        <v>-30</v>
      </c>
      <c r="O48">
        <f t="shared" si="25"/>
        <v>-280</v>
      </c>
      <c r="Q48" s="19" t="str">
        <f t="shared" si="20"/>
        <v>Resultado Bruto</v>
      </c>
      <c r="R48" s="1">
        <f>+R46-R47</f>
        <v>2610</v>
      </c>
      <c r="T48" s="19" t="str">
        <f t="shared" si="22"/>
        <v>Resultado Bruto</v>
      </c>
      <c r="U48" s="1">
        <f>+U46-U47</f>
        <v>3580</v>
      </c>
      <c r="W48" s="19" t="str">
        <f t="shared" si="23"/>
        <v>Resultado Bruto</v>
      </c>
      <c r="X48" s="1">
        <f>+X46-X47</f>
        <v>4040</v>
      </c>
      <c r="Z48" s="19" t="str">
        <f t="shared" si="24"/>
        <v>Resultado Bruto</v>
      </c>
      <c r="AA48" s="1">
        <f>+AA46-AA47</f>
        <v>4210</v>
      </c>
    </row>
    <row r="49" spans="1:27" ht="12.75">
      <c r="A49" s="21" t="s">
        <v>25</v>
      </c>
      <c r="C49" s="4">
        <f>+C30+C31+C32+C34</f>
        <v>110</v>
      </c>
      <c r="D49" s="4">
        <f aca="true" t="shared" si="26" ref="D49:N49">+D30+D31+D32+D34</f>
        <v>60</v>
      </c>
      <c r="E49" s="4">
        <f t="shared" si="26"/>
        <v>99</v>
      </c>
      <c r="F49" s="4">
        <f t="shared" si="26"/>
        <v>91</v>
      </c>
      <c r="G49" s="4">
        <f t="shared" si="26"/>
        <v>87</v>
      </c>
      <c r="H49" s="4">
        <f t="shared" si="26"/>
        <v>98</v>
      </c>
      <c r="I49" s="4">
        <f t="shared" si="26"/>
        <v>90</v>
      </c>
      <c r="J49" s="4">
        <f t="shared" si="26"/>
        <v>87</v>
      </c>
      <c r="K49" s="4">
        <f t="shared" si="26"/>
        <v>87</v>
      </c>
      <c r="L49" s="4">
        <f t="shared" si="26"/>
        <v>87</v>
      </c>
      <c r="M49" s="4">
        <f t="shared" si="26"/>
        <v>87</v>
      </c>
      <c r="N49" s="4">
        <f t="shared" si="26"/>
        <v>87</v>
      </c>
      <c r="O49" s="4">
        <f t="shared" si="19"/>
        <v>1070</v>
      </c>
      <c r="Q49" s="18" t="str">
        <f t="shared" si="20"/>
        <v>menos: OTROS GASTOS</v>
      </c>
      <c r="R49" s="4">
        <f>+R30+R31+R32+R34</f>
        <v>1220</v>
      </c>
      <c r="T49" s="18" t="str">
        <f t="shared" si="22"/>
        <v>menos: OTROS GASTOS</v>
      </c>
      <c r="U49" s="4">
        <f>+U30+U31+U32+U34</f>
        <v>1590</v>
      </c>
      <c r="W49" s="18" t="str">
        <f t="shared" si="23"/>
        <v>menos: OTROS GASTOS</v>
      </c>
      <c r="X49" s="4">
        <f>+X30+X31+X32+X34</f>
        <v>1760</v>
      </c>
      <c r="Z49" s="18" t="str">
        <f t="shared" si="24"/>
        <v>menos: OTROS GASTOS</v>
      </c>
      <c r="AA49" s="4">
        <f>+AA30+AA31+AA32+AA34</f>
        <v>1880</v>
      </c>
    </row>
    <row r="50" spans="1:27" ht="12.75">
      <c r="A50" s="22" t="s">
        <v>21</v>
      </c>
      <c r="C50">
        <f>+C48-C49</f>
        <v>-130</v>
      </c>
      <c r="D50">
        <f aca="true" t="shared" si="27" ref="D50:O50">+D48-D49</f>
        <v>-90</v>
      </c>
      <c r="E50">
        <f t="shared" si="27"/>
        <v>-109</v>
      </c>
      <c r="F50">
        <f t="shared" si="27"/>
        <v>-111</v>
      </c>
      <c r="G50">
        <f t="shared" si="27"/>
        <v>-97</v>
      </c>
      <c r="H50">
        <f t="shared" si="27"/>
        <v>-128</v>
      </c>
      <c r="I50">
        <f t="shared" si="27"/>
        <v>-100</v>
      </c>
      <c r="J50">
        <f t="shared" si="27"/>
        <v>-117</v>
      </c>
      <c r="K50">
        <f t="shared" si="27"/>
        <v>-117</v>
      </c>
      <c r="L50">
        <f t="shared" si="27"/>
        <v>-117</v>
      </c>
      <c r="M50">
        <f t="shared" si="27"/>
        <v>-117</v>
      </c>
      <c r="N50">
        <f t="shared" si="27"/>
        <v>-117</v>
      </c>
      <c r="O50">
        <f t="shared" si="27"/>
        <v>-1350</v>
      </c>
      <c r="Q50" s="19" t="str">
        <f t="shared" si="20"/>
        <v>Resultado Neto</v>
      </c>
      <c r="R50" s="1">
        <f>+R48-R49</f>
        <v>1390</v>
      </c>
      <c r="T50" s="19" t="str">
        <f t="shared" si="22"/>
        <v>Resultado Neto</v>
      </c>
      <c r="U50" s="1">
        <f>+U48-U49</f>
        <v>1990</v>
      </c>
      <c r="W50" s="19" t="str">
        <f t="shared" si="23"/>
        <v>Resultado Neto</v>
      </c>
      <c r="X50" s="1">
        <f>+X48-X49</f>
        <v>2280</v>
      </c>
      <c r="Z50" s="19" t="str">
        <f t="shared" si="24"/>
        <v>Resultado Neto</v>
      </c>
      <c r="AA50" s="1">
        <f>+AA48-AA49</f>
        <v>2330</v>
      </c>
    </row>
    <row r="51" spans="1:27" ht="12.75">
      <c r="A51" s="21" t="s">
        <v>37</v>
      </c>
      <c r="C51" s="4">
        <f>0.33*C35</f>
        <v>0</v>
      </c>
      <c r="D51" s="4">
        <f aca="true" t="shared" si="28" ref="D51:N51">0.33*D35</f>
        <v>0</v>
      </c>
      <c r="E51" s="4">
        <f t="shared" si="28"/>
        <v>0</v>
      </c>
      <c r="F51" s="4">
        <f t="shared" si="28"/>
        <v>0</v>
      </c>
      <c r="G51" s="4">
        <f t="shared" si="28"/>
        <v>0</v>
      </c>
      <c r="H51" s="4">
        <f t="shared" si="28"/>
        <v>0</v>
      </c>
      <c r="I51" s="4">
        <f t="shared" si="28"/>
        <v>0</v>
      </c>
      <c r="J51" s="4">
        <f t="shared" si="28"/>
        <v>0</v>
      </c>
      <c r="K51" s="4">
        <f t="shared" si="28"/>
        <v>0</v>
      </c>
      <c r="L51" s="4">
        <f t="shared" si="28"/>
        <v>0</v>
      </c>
      <c r="M51" s="4">
        <f t="shared" si="28"/>
        <v>0</v>
      </c>
      <c r="N51" s="4">
        <f t="shared" si="28"/>
        <v>0</v>
      </c>
      <c r="O51" s="4">
        <f t="shared" si="19"/>
        <v>0</v>
      </c>
      <c r="Q51" s="18" t="str">
        <f t="shared" si="20"/>
        <v>menos: IMP. A LAS GANANCIAS (*)</v>
      </c>
      <c r="R51" s="12">
        <f>0.33*R50</f>
        <v>458.70000000000005</v>
      </c>
      <c r="T51" s="18" t="str">
        <f t="shared" si="22"/>
        <v>menos: IMP. A LAS GANANCIAS (*)</v>
      </c>
      <c r="U51" s="12">
        <f>0.33*U50</f>
        <v>656.7</v>
      </c>
      <c r="W51" s="18" t="str">
        <f t="shared" si="23"/>
        <v>menos: IMP. A LAS GANANCIAS (*)</v>
      </c>
      <c r="X51" s="12">
        <f>0.33*X50</f>
        <v>752.4000000000001</v>
      </c>
      <c r="Z51" s="18" t="str">
        <f t="shared" si="24"/>
        <v>menos: IMP. A LAS GANANCIAS (*)</v>
      </c>
      <c r="AA51" s="12">
        <f>0.33*AA50</f>
        <v>768.9000000000001</v>
      </c>
    </row>
    <row r="52" spans="1:27" ht="13.5" thickBot="1">
      <c r="A52" s="22" t="s">
        <v>22</v>
      </c>
      <c r="C52" s="5">
        <f>+C50-C51</f>
        <v>-130</v>
      </c>
      <c r="D52" s="5">
        <f aca="true" t="shared" si="29" ref="D52:N52">+D50-D51</f>
        <v>-90</v>
      </c>
      <c r="E52" s="5">
        <f t="shared" si="29"/>
        <v>-109</v>
      </c>
      <c r="F52" s="5">
        <f t="shared" si="29"/>
        <v>-111</v>
      </c>
      <c r="G52" s="5">
        <f t="shared" si="29"/>
        <v>-97</v>
      </c>
      <c r="H52" s="5">
        <f t="shared" si="29"/>
        <v>-128</v>
      </c>
      <c r="I52" s="5">
        <f t="shared" si="29"/>
        <v>-100</v>
      </c>
      <c r="J52" s="5">
        <f t="shared" si="29"/>
        <v>-117</v>
      </c>
      <c r="K52" s="5">
        <f t="shared" si="29"/>
        <v>-117</v>
      </c>
      <c r="L52" s="5">
        <f t="shared" si="29"/>
        <v>-117</v>
      </c>
      <c r="M52" s="5">
        <f t="shared" si="29"/>
        <v>-117</v>
      </c>
      <c r="N52" s="5">
        <f t="shared" si="29"/>
        <v>-117</v>
      </c>
      <c r="O52" s="5">
        <f>+O50-O51</f>
        <v>-1350</v>
      </c>
      <c r="P52" s="20"/>
      <c r="Q52" s="19" t="str">
        <f t="shared" si="20"/>
        <v>Resultado después de Impuestos</v>
      </c>
      <c r="R52" s="13">
        <f>+R50-R51</f>
        <v>931.3</v>
      </c>
      <c r="S52" s="11"/>
      <c r="T52" s="19" t="str">
        <f t="shared" si="22"/>
        <v>Resultado después de Impuestos</v>
      </c>
      <c r="U52" s="13">
        <f>+U50-U51</f>
        <v>1333.3</v>
      </c>
      <c r="W52" s="19" t="str">
        <f t="shared" si="23"/>
        <v>Resultado después de Impuestos</v>
      </c>
      <c r="X52" s="13">
        <f>+X50-X51</f>
        <v>1527.6</v>
      </c>
      <c r="Z52" s="19" t="str">
        <f t="shared" si="24"/>
        <v>Resultado después de Impuestos</v>
      </c>
      <c r="AA52" s="13">
        <f>+AA50-AA51</f>
        <v>1561.1</v>
      </c>
    </row>
    <row r="53" ht="13.5" thickTop="1"/>
    <row r="54" ht="12.75">
      <c r="A54" s="26" t="s">
        <v>35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2011-10-10T22:16:52Z</dcterms:created>
  <dcterms:modified xsi:type="dcterms:W3CDTF">2012-03-28T01:52:52Z</dcterms:modified>
  <cp:category/>
  <cp:version/>
  <cp:contentType/>
  <cp:contentStatus/>
</cp:coreProperties>
</file>